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表" sheetId="3" r:id="rId1"/>
  </sheets>
  <definedNames>
    <definedName name="_xlnm._FilterDatabase" localSheetId="0" hidden="1">项目表!$A$7:$AC$29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<sst xmlns="http://schemas.openxmlformats.org/spreadsheetml/2006/main" count="201" uniqueCount="130">
  <si>
    <t>附件2</t>
  </si>
  <si>
    <t>昌都市2025年第一批脱贫县财政衔接推进乡村振兴补助资金实施方案明细表</t>
  </si>
  <si>
    <t>填报单位：类乌齐县农业农村局</t>
  </si>
  <si>
    <t>金额单位：万元</t>
  </si>
  <si>
    <t>序号</t>
  </si>
  <si>
    <t>县（区)、乡（镇）名称</t>
  </si>
  <si>
    <t>项目名称</t>
  </si>
  <si>
    <t>建设地点（所在乡村名）</t>
  </si>
  <si>
    <t>项目建设内容（项目总体情况：可行性、必要性、经营性项目主体)</t>
  </si>
  <si>
    <t>项目性质      （新建或续建）</t>
  </si>
  <si>
    <t>项目主管部门</t>
  </si>
  <si>
    <t>项目责任人及
联系电话</t>
  </si>
  <si>
    <t xml:space="preserve">项目                                开工时间     </t>
  </si>
  <si>
    <t xml:space="preserve">预计                                   竣工时间    </t>
  </si>
  <si>
    <t>财政衔接推进乡村振兴补助资金来源及金额</t>
  </si>
  <si>
    <t>投资计划(万元)</t>
  </si>
  <si>
    <t>项目预计年均实现收益                           （万元）</t>
  </si>
  <si>
    <t>项目受益群众户                        (户)</t>
  </si>
  <si>
    <t>项目受益群众人数                       (人)</t>
  </si>
  <si>
    <t>其中</t>
  </si>
  <si>
    <t>备注（标注：计划内、计划外，其他情况）</t>
  </si>
  <si>
    <t>项目进展</t>
  </si>
  <si>
    <t>资金来源名称</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</si>
  <si>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</si>
  <si>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</si>
  <si>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</si>
  <si>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</si>
  <si>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</si>
  <si>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</si>
  <si>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援藏                     资金</t>
  </si>
  <si>
    <t>银行                             贷款</t>
  </si>
  <si>
    <t>项目单位自筹</t>
  </si>
  <si>
    <t>其他资金                （含整合资金）</t>
  </si>
  <si>
    <t>受益脱贫户数（含监测对象）</t>
  </si>
  <si>
    <t>受益脱贫人数（含监测对象）</t>
  </si>
  <si>
    <t>行次</t>
  </si>
  <si>
    <t>四、类乌齐县</t>
  </si>
  <si>
    <t>一、生产发展类（含产业基础设施配套类）</t>
  </si>
  <si>
    <t>类乌齐县</t>
  </si>
  <si>
    <t>类乌齐苗圃提升改造工程</t>
  </si>
  <si>
    <t>甲桑卡乡瓦日村、滨达乡热西村</t>
  </si>
  <si>
    <t>可行性：该项目为“十三五”时期产业项目“提档升级”工程，分为（加桑卡乡瓦日村、宾达乡热西村）两个苗圃种植基地，基地分别由昌都市林业有限责任公司和类乌齐县绿源林木种子销售有限公司运营。项目实施以来，加桑卡乡瓦日村基地运营成效不明显，但宾达乡热西村苗圃基地运营见实效，已于2023将加桑卡乡瓦日村苗圃基地转交类乌齐县绿源林木种子销售有限公司运营。两处基地在2023年实现24人固定就业，最低工资保障6000~8000元每月不等，脱贫户180户参与基地苗圃栽培、日工资约200~300元，约1000人左右，实现年分红36万元。年产值600余万元，利润236万元左右。（加桑卡瓦日村，在更换运营主体后，实现800人参与苗圃栽培、日工资200元左右，240万元工资发放，企业年产值400余万元、年盈利180余万元、分红资金32万元。
必要性：项目落地能够进一步增加稳定就业岗位16人左右，增加苗圃产值实现翻倍约1200余万元。保障务工收入实现年1200人参与务工，增加年务工收入260余万元。将继续保障苗圃现有销售渠道，积极对接南北山绿化工程，打开区域外市场（从绿化工程、四旁植树、生态修复、防沙治沙、义务植树等领域拓宽销售渠道），进一步增加苗圃产值，确保苗圃种植基地运转能够实现现代化水平。
建设内容：本项目为现有苗圃基地提升改造，建设内容为加桑卡乡苗木种植基地提升改造478.64亩，新建配套业务用房108㎡、围墙500m、室外电线100m、场地硬化及修复359.98㎡、道路硬化2925㎡，苗木种植233300㎡（云杉、金叶鱼）、灌溉工程（蓄水池300m³、主管道2850m、支管埋设4400m、DN20灌溉供水口5330个、DN65阀门及阀门井89.6个、DN200水表井12组、DN25~50截至阀544个等）以及附属设施提升改造、滨达乡苗木种植基地提升改造145.9亩，新建温室育苗大棚900㎡、新建遮阳棚5400㎡、新建道路硬化5979.92㎡、新建苗木转运场3614.32㎡、新建围墙491.47m、苗木种植15250㎡（杨树、柳树）、灌溉工程（蓄水池280m³、管道埋设7500m、支管埋设3200、DN20灌溉供水口3240个、DN65阀门及阀门井56个、DN200水表井8组、DN25~50截止阀340个等）及其附属设施提升改造等。
运营主体：类乌齐县绿源林木种子销售有限公司
资产确权：投入部分固定资产确权为国有资产</t>
  </si>
  <si>
    <t>改扩建</t>
  </si>
  <si>
    <t>类乌齐县林业和草原局</t>
  </si>
  <si>
    <t>次仁多吉18708085666</t>
  </si>
  <si>
    <t>已完成初步设计计划月内完成招投标</t>
  </si>
  <si>
    <t>计划年内竣工投产</t>
  </si>
  <si>
    <t>中央衔接资金12457万元中安排533.4万元；
中央少数民族发展资金788万元中安排788万元；自治区少数民族资金412万元中安排412万元。</t>
  </si>
  <si>
    <t>类乌齐县怕泽卡村产业提升项目</t>
  </si>
  <si>
    <t>怕泽卡村</t>
  </si>
  <si>
    <t>可行性：怕泽卡村作为类乌齐县产业集聚地，拥有21家企业入驻集聚地内开展农畜产品的加工、生产等作业，为创建优势特色产业集聚地，基础设施提升能够有效的为企业发展提供最基本的设施保障。
必要性：当前的入驻的企业下一步发展需要很大的能源供应，原有供应设施已无法满足经济社会发展的需求，需要将现有基础设施进行提升，已保障园区的正常发展。
建设内容：对类乌齐县产业园区附属设施提升，优化给排水管网(新建给水管网2360m，主管DN300长度1660m，支管DN150长度700m，管材选用钢塑复合PE管；新建污水管网2360m，主管DN300长度1660m，支管DN200长度700m，管材选用HDPE双壁钢波纹管).10KV 315kvA电力设施建设等基础设施。
运营主体：类乌齐县汇鑫资产公司
资产确权：投入部分固定资产确权为国有资产</t>
  </si>
  <si>
    <t>改造</t>
  </si>
  <si>
    <t>类乌齐县农业农村和科学技术局</t>
  </si>
  <si>
    <t>泽旺扎西15089074999</t>
  </si>
  <si>
    <t>中央衔接资金12457万元中安排680万元。</t>
  </si>
  <si>
    <t>类乌齐县玛古通洒咧营地基础设施建设项目</t>
  </si>
  <si>
    <t>类乌齐县滨达乡</t>
  </si>
  <si>
    <t>可行性：类乌齐县玛古通洒咧营地，因年久失修，之前基础设施基本损坏，同时至营地公路较差，需维修至营地，完善旅游基础设施，更换老旧设施，实现当地群众20人就业增收80万元以上。
必要性：为实现当地群众旅游增收就业，同时促进旅游业发展，项目建成后，将实现当地20人年均分红达70万元以上，建设类乌齐县玛古通洒咧营地基础设施建设项目是必要的。
建设内容：在类乌齐县玛古通洒咧营地内新建面积10-12㎡玻璃房30个、两个60㎡的厕所、停车场2个（9300㎡+1900㎡）、改造人行步道760m，增加步道木质护栏1520m，增加原有玻璃房水电2400m及配套、维修改造至营地公路150m等。
运营主体：类乌齐县滨达乡鑫磊种养殖农牧民专业合作社
资产确权：投入部分固定资产确权为国有资产</t>
  </si>
  <si>
    <t>提升改造</t>
  </si>
  <si>
    <t>类乌齐县文化和旅游局</t>
  </si>
  <si>
    <t>蔡守平18189091831</t>
  </si>
  <si>
    <t>中央衔接资金12457万元中安排400万元。</t>
  </si>
  <si>
    <t>类乌齐县饲料加工厂项目</t>
  </si>
  <si>
    <t>桑多镇帕孜卡村</t>
  </si>
  <si>
    <t>可行性：该项目为“十三五”时期创建的合作社，2023年饲草加工厂收益达到60万元，带动10户其中脱贫户2户，完成分红5万元左右，每年三个月运作参与务工人数约20人，日工资200元，2023年总计发放劳务工资36万元。通过项目的建设和实施，可增强饲草料供应能力，缩短草食牲畜育肥时间和成本，增加农牧民经济收入。
必要性：畜牧业的生产是全区广大农牧民的主要经济来源，牲畜出栏快、生长周期短，开展牲畜营养配方饲料加工，可有效提高生长速度和产肉性能，加快出栏周转，建立健全牦牛全产业链，实现农牧民通过畜牧业增长收入。
当前，饲草加工厂改扩建项目能够，增加饲料产量，脱离原始人工分类的生产方式，通过现代化机械设备不断增加产能，从而提高产业产值，为农牧民群众以及务工人员提供最根本的保障，该项目适应当地饲草需求，解决草蓄平衡问题，加大本地群众的饲草需求，可以适当的提高当地畜牧养殖产业的生产水平和经济效益，促进类乌齐县现代畜牧业发展。项目投产后下一步将拓宽销售渠道，保障售路，通过增加产值，提高原料多方购置，保障项目能够实现真正的效益。
建设内容：建设内容主要包括建筑安装工程及设备购置。改扩建仓库514.84m2、检测室40.18m2；铡草间26.95m2；采购配料系统设备（1台双斗秤NH-1吨、1台真空吸料机11KW、顶部料仓1000L、颗粒承重平台、玉米料仓、清顆料仓1000L、植物油计量秤1台、方形投料斗1000L、粉体投料仓500L等）称重控制系统（1台称重传感器1T、1个计量料仓500L等）。
运营主体：类乌齐县卡玛多乡郭龙村福泽芫根种植农牧民专业合作社。
资产确权：投入部分固定资产确权为国有资产。</t>
  </si>
  <si>
    <t>中央衔接资金12457万元中安排200万元。</t>
  </si>
  <si>
    <t>类乌齐县2025年人畜分离工程</t>
  </si>
  <si>
    <t>十乡镇</t>
  </si>
  <si>
    <t>2025年人畜分离1198户，以农牧户自行建设改造提升为主，主要采取土木、石木、砖混、钢架结构等。</t>
  </si>
  <si>
    <t>新建</t>
  </si>
  <si>
    <t>已于3月12日开工建设</t>
  </si>
  <si>
    <t>自治区衔接资金3777万元中安排1198万元。</t>
  </si>
  <si>
    <t>类乌齐县2025年户厕改造工程</t>
  </si>
  <si>
    <t>2025年户厕改造3272户，以农牧户自行建设改造提升为主，主要采取土木、石木、砖混结构等。</t>
  </si>
  <si>
    <t>自治区衔接资金3777万元中安排818万元。</t>
  </si>
  <si>
    <t>类乌齐县桑多镇恩达村党建+红色文旅建设项目</t>
  </si>
  <si>
    <t>类乌齐县桑多镇恩达村</t>
  </si>
  <si>
    <t>1.可行性：类乌齐县恩达村夏季游客多，但当地旅馆少，现有旅馆接待能力有限，在旅游高峰期，满足不了需求。
2.必要性：桑多镇恩达村党建+红色文旅建设项目投入使用后，既能够吸引更多的游客，给游客提供更好的住宿条件，又能促进牛奶、酸奶、酥油等农产品的销售量，提高当地农牧民收入，推动当地经济发展，让百姓能真正吃上旅游饭。
3.建设内容：主要以村集体经营，农户参与的经营模式，运用群众房屋改造青年旅社+民宿。一是由村两委对青年旅社+民宿建设参与户的服务、农副产品的销售等经营方式进行指导；二是项目建成后在微信公众号等网络媒体，进行宣传，加大宣传力度，提高桑多镇恩达村青年旅社+民宿知名度。</t>
  </si>
  <si>
    <t>类乌齐县县委组织部</t>
  </si>
  <si>
    <t>周富亭13659559949</t>
  </si>
  <si>
    <t xml:space="preserve">中央衔接资金12457万元中安排70万元。
</t>
  </si>
  <si>
    <t>二、小型公益性基础设施类</t>
  </si>
  <si>
    <t>（一）交通类</t>
  </si>
  <si>
    <t xml:space="preserve">   </t>
  </si>
  <si>
    <t>类乌齐县桑多镇扎通卡村、牙巴村入户道路改造工程</t>
  </si>
  <si>
    <t>扎通卡村</t>
  </si>
  <si>
    <t>可行性：该项目实施有利于类乌齐县经济社会发展，改善当地居民的生活环境，有利于市、县的旅游经济发展，进一步拓宽了农牧民增收渠道。
必要性：事关两村居民根本福祉，事关农村社会文明和谐，打造美丽宜居宜业该项目建设是必要的。
建设内容：改造扎通卡村入户道路10073.3㎡，牙巴村入户道路7671.8㎡。
建设方式：以工代赈建设
管护机制：政府主导、桑多镇监管、多方参与</t>
  </si>
  <si>
    <t>类乌齐县桑多镇人民政府</t>
  </si>
  <si>
    <t>陈建云18708089693</t>
  </si>
  <si>
    <t>中央以工代赈资金369万元中安排369万元。</t>
  </si>
  <si>
    <t>类乌齐县加桑卡乡瓦日村达瓦自然村公路工程</t>
  </si>
  <si>
    <t>瓦日村</t>
  </si>
  <si>
    <t>可行性：根据《国务院关于促进乡村产业振兴的指导意见》、《全国乡村产业发展规划（2020-2025年）》、《中共西藏自治区委员会关于制定国民经济和社会发展“十四五”规划和二〇三五年远景目标的建议》、《昌都市农村公路规划方案》（2016-2025）等一系列文件都体现出对本项目具有一定的支持作用。本项目建设对于完善类乌齐县和昌都市公路网、促进农牧业发展都发挥着积极作用；同时有利于提升城市综合竞争力，促进经济社会发展。因此本项目的建设得到当地社会各界的大力支持，项目建设符合当地人民群众的意愿。
必要性：改善达瓦自然村交通发展需要，是解决当地老百姓出行难、出行安全的迫切需要，项目实施是党和国家的政策要求，本项目的建设为类乌齐县达瓦自然村的农业产业发展提供基础设施依托，沿线资源亦可以与外界共享。
建设内容：建设里程0.510公里，水泥路面（路基宽度采用4.5米，路面宽度为3.5米，两侧各0.5米硬化路肩。全线采用20cm水泥混凝土面层+20cm厚天然砂砾底基层及防护设施。）全线按照山岭重丘区四级公路技术标准进行建设，计算行车速度15公里/小时，全线桥梁设计荷载采用公路-Ⅱ级标准，地震烈度按Ⅷ度设防，大中桥设计洪水频率为1/50，小桥设计洪水频率为1/25。）
建设方式：招投标建设
管护机制：政府主导、加桑卡乡监管、多方参与</t>
  </si>
  <si>
    <t>类乌齐县交通运输局</t>
  </si>
  <si>
    <t>黄禹凡  13989996256</t>
  </si>
  <si>
    <t>中央衔接资金12457万元中安排260万元。</t>
  </si>
  <si>
    <t>（二）水利类</t>
  </si>
  <si>
    <t>昌都市类乌齐县卡玛多乡拉龙村集中供水工程</t>
  </si>
  <si>
    <t>卡玛多乡拉龙村</t>
  </si>
  <si>
    <t>可行性：技术条件成熟，水源有保障，群众支持力度较大，交通方便、地材丰富、电力及信息网络已建覆盖。
必要性：根据现场调查大部分村落的给水桩和管道在冬季易冻，部分季节性通水。
建设内容：新建取水口1座，150方水池1座，50方水池3座，管道25.5km，电热给水栓122座及附属设施。
建设方式：招投标建设
管护机制：政府主导、卡玛多乡拉龙村监管、多方参与</t>
  </si>
  <si>
    <t>类乌齐县水利局</t>
  </si>
  <si>
    <t>潘巧15289050391</t>
  </si>
  <si>
    <t>中央衔接资金12457万元中安排750.69万元。</t>
  </si>
  <si>
    <t>昌都市类乌齐县滨达乡央宗村饮水升级改造工程</t>
  </si>
  <si>
    <t>滨达乡央宗村</t>
  </si>
  <si>
    <t>可行性：技术条件成熟，水源有保障，群众支持力度较大，交通方便、地材丰富、电力及信息网络已建覆盖。
必要性：根据现场调查大部分村落的给水桩和管道在冬季易冻，部分季节性通水。
建设内容：新建取水建筑物3座（其中泉水3座），清水池1座（其中1座50m3），输水管道8085m（其中DN90PE管2741m、DN63PE管365m、DN50PE管1490m），配水管道3780m（其中DN63PE管247m，DN50PE管765m，DN32PE管2768m），电热给水桩99座，阀门井12座。
建设方式：招投标建设
管护机制：政府主导、斌大象央宗村监管、多方参与</t>
  </si>
  <si>
    <t>中央衔接资金12457万元中安排209.99万元。</t>
  </si>
  <si>
    <t xml:space="preserve"> </t>
  </si>
  <si>
    <t>（三）宜居宜业和美村庄类</t>
  </si>
  <si>
    <t>类乌齐县尚卡乡达拉村美丽宜居村建设项目</t>
  </si>
  <si>
    <t>尚卡乡达拉村</t>
  </si>
  <si>
    <t>可行性：该项目能够有效解决139户人居生活条件，对于村庄整体风气风貌都有很好的催化作用，有利于加快尚卡乡，整体城乡综合发展，改善了该地域长久不变的现状。改善当地居民的生活环境，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尚卡乡达拉村美丽宜居村建设项目是必要的。
建设内容：1、达拉村：达拉村群众投工投劳参与新建取水口1座，新建沉沙池54m³，埋设水管6102m，给水入户91户，水源点封闭围网800m，水源点标示牌1座，新建蓄水池150m³。道路升级改造1.1km。太阳能路灯78盏。院墙提升改造4250m。院落小菜棚91座。场地硬化及村内道路提升改造4250m²等。
2、洛拉村：达拉村群众投工投劳参与新建取水口1座，新建沉沙池54m³，埋设水管2310m，给水入户18户，水源点封闭围网500m，水源点标示牌1座，新建蓄水池50m³。道路升级改造3.83km，其中洛拉村村内段0.88km，村外段2.95km等。
3、嘎德村：达拉村群众投工投劳参与新建取水口1座，新建沉沙池54m³，埋设水管2625m，给水入户30户，水源点封闭围网600m，水源点标示牌1座，新建蓄水池80m³。道路升级改造5.6km等；
建设方式：招投标建设
管护机制：政府主导、尚卡乡达拉村监管、多方参与</t>
  </si>
  <si>
    <t>中央衔接资金12457万元中安排3152.92万元；
自治区衔接资金3777万元中安排261万元；
市级衔接资金875.05万元中安排39万元；
县级衔接资金740万元中安排437.08万元。</t>
  </si>
  <si>
    <t>类乌齐县伊日乡亚中村美丽宜居村建设项目</t>
  </si>
  <si>
    <t>伊日乡亚中村</t>
  </si>
  <si>
    <t>可行性：该项目能够有效解决84户人居生活条件，对于村庄整体风气风貌都有很好的催化作用，有利于加快尚卡乡，整体城乡综合发展，改善了该地域长久不变的现状。改善当地居民的生活环境，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伊日乡亚中村美丽宜居村建设项目是必要的。
建设内容：1、亚中村：亚中村群众投工投劳参与道路升级改造1.35km。太阳能路灯45盏。
2、江日村：亚中村群众投工投劳参与道路升级改造0.73km。太阳能路灯8盏。
3、丁青卡村：亚中村群众投工投劳参与新建取水口1座，新建沉沙池54m³，埋设水管750m，给水入户5户，水源点封闭围网600m，水源点标示牌1座，新建蓄水池50m³。道路升级改造工程0.62km。太阳能路灯8盏。
4、日加村：亚中村群众投工投劳参与道路升级改造工程0.31km、太阳能路灯16盏。
5、玛兴囊村：亚中村群众投工投劳参与人居环境提升改造包括场地硬化及村内道路提升改造1800m²，院墙提升改造1600m，道路排水沟修缮提升1100m、太阳能路灯38盏。
建设方式：招投标建设
管护机制：政府主导、伊日乡亚中村监管、多方参与</t>
  </si>
  <si>
    <t>中央衔接资金12457万元中安排3000万元；
自治区衔接资金3777万元中安排760万元。</t>
  </si>
  <si>
    <t>类乌齐县加桑卡乡乌然村美丽宜居村建设项目</t>
  </si>
  <si>
    <t>加桑卡乡乌然村</t>
  </si>
  <si>
    <t>可行性：该项目能够有效解决167户人居生活条件，对于村庄整体风气风貌都有很好的催化作用，有利于加快尚卡乡，整体城乡综合发展，改善了该地域长久不变的现状。改善当地居民的生活环境，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加桑卡乡乌然村建设项目是必要的。
建设内容：1、多来村：乌然村群众投工投劳参与新建取水口1座，新建沉沙池54m³，埋设水管6150m，给水入户30户，水源点封闭围网600m，水源点标示牌1座，新建蓄水池200m³。村内道路提升改造2400m²，道路排水沟修缮提升工程930m太阳能路灯42盏；
2、乌然村：乌然村群众投工投劳参与埋设水管1890m，给水入户35户，硬化道路破除及恢复1625m²、太阳能路灯30盏；
3、日美村：乌然村群众投工投劳参与道路升级改造工程0.5km、新建取水口1座，新建沉沙池54m³，埋设水管1350m，给水入户23户，水源点封闭围网550m，水源点标示牌1座，新建蓄水池150m³、村内道路提升改造1800m²、排水沟修缮提升改造1100m、太阳能路灯26盏；
4、喀丁村：新建取水口1座，新建沉沙池54m³，埋设水管7200m，给水入户22户，水源点封闭围网450m，水源点标示牌1座，新建蓄水池60m³、太阳能路灯20盏；
5、昂瓦村：乌然村群众投工投劳参与道路升级改造6.2km。新建取水口1座，新建沉沙池54m³，埋设水管6975m，给水入户22户，水源点封闭围网500m，水源点标示牌1座，新建蓄水池50m³、太阳能路灯16盏；
建设方式：招投标建设
管护机制：政府主导、加桑卡乡乌然村监管、多方参与</t>
  </si>
  <si>
    <t>中央衔接资金12457万元中安排3200万元；
自治区衔接资金3777万元中安排740万元。</t>
  </si>
  <si>
    <t>（五）贷款贴息类</t>
  </si>
  <si>
    <t>2025年类乌齐县贷款贴息项目</t>
  </si>
  <si>
    <t>小额信贷贷款贴息及产业贷款贴息233.44万元</t>
  </si>
  <si>
    <t>类乌齐县财政局</t>
  </si>
  <si>
    <t>扎西措姆13989059166</t>
  </si>
  <si>
    <t>县级衔接资金740万元中安排233.44万元</t>
  </si>
  <si>
    <t>2019、2020年类乌齐县贷款贴息项目</t>
  </si>
  <si>
    <t>小额信贷及产业贴息共计836.05万元</t>
  </si>
  <si>
    <t>市级衔接资金875.05万元中安排836.05万元；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</si>
</sst>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0.00\)"/>
    <numFmt numFmtId="178" formatCode="0_ "/>
    <numFmt numFmtId="179" formatCode="0.00_ "/>
  </numFmts>
  <fonts count="26">
    <font>
      <sz val="11"/>
      <color theme="1"/>
      <name val="宋体"/>
      <charset val="134"/>
      <scheme val="minor"/>
    </font>
    <font>
      <sz val="12"/>
      <name val="宋体"/>
      <charset val="134"/>
      <scheme val="minor"/>
    </font>
    <font>
      <b/>
      <sz val="12"/>
      <name val="宋体"/>
      <charset val="134"/>
      <scheme val="minor"/>
    </font>
    <font>
      <b/>
      <sz val="1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indexed="63"/>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9"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0" applyNumberFormat="0" applyFill="0" applyAlignment="0" applyProtection="0">
      <alignment vertical="center"/>
    </xf>
    <xf numFmtId="0" fontId="10" fillId="0" borderId="10" applyNumberFormat="0" applyFill="0" applyAlignment="0" applyProtection="0">
      <alignment vertical="center"/>
    </xf>
    <xf numFmtId="0" fontId="11" fillId="0" borderId="11" applyNumberFormat="0" applyFill="0" applyAlignment="0" applyProtection="0">
      <alignment vertical="center"/>
    </xf>
    <xf numFmtId="0" fontId="11" fillId="0" borderId="0" applyNumberFormat="0" applyFill="0" applyBorder="0" applyAlignment="0" applyProtection="0">
      <alignment vertical="center"/>
    </xf>
    <xf numFmtId="0" fontId="12" fillId="4" borderId="12" applyNumberFormat="0" applyAlignment="0" applyProtection="0">
      <alignment vertical="center"/>
    </xf>
    <xf numFmtId="0" fontId="13" fillId="5" borderId="13" applyNumberFormat="0" applyAlignment="0" applyProtection="0">
      <alignment vertical="center"/>
    </xf>
    <xf numFmtId="0" fontId="14" fillId="5" borderId="12" applyNumberFormat="0" applyAlignment="0" applyProtection="0">
      <alignment vertical="center"/>
    </xf>
    <xf numFmtId="0" fontId="15" fillId="6" borderId="14" applyNumberFormat="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applyProtection="0">
      <alignment vertical="center"/>
    </xf>
    <xf numFmtId="0" fontId="23" fillId="0" borderId="0">
      <alignment vertical="center"/>
      <protection locked="0"/>
    </xf>
    <xf numFmtId="0" fontId="24" fillId="0" borderId="0"/>
    <xf numFmtId="0" fontId="23" fillId="0" borderId="0">
      <alignment vertical="center"/>
    </xf>
    <xf numFmtId="0" fontId="25" fillId="0" borderId="0">
      <alignment vertical="center"/>
    </xf>
    <xf numFmtId="0" fontId="24" fillId="0" borderId="0">
      <alignment vertical="center"/>
    </xf>
    <xf numFmtId="0" fontId="23" fillId="0" borderId="0">
      <alignment vertical="center"/>
    </xf>
    <xf numFmtId="0" fontId="23" fillId="0" borderId="0">
      <alignment vertical="center"/>
    </xf>
  </cellStyleXfs>
  <cellXfs count="5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0" fontId="3" fillId="0" borderId="0" xfId="50" applyNumberFormat="1" applyFont="1" applyFill="1" applyBorder="1" applyAlignment="1" applyProtection="1">
      <alignment horizontal="center" vertical="center" wrapText="1"/>
    </xf>
    <xf numFmtId="0" fontId="1" fillId="0" borderId="0" xfId="50" applyNumberFormat="1" applyFont="1" applyFill="1" applyBorder="1" applyAlignment="1" applyProtection="1">
      <alignment horizontal="left" vertical="center" wrapText="1"/>
    </xf>
    <xf numFmtId="0" fontId="1" fillId="0" borderId="0" xfId="50" applyNumberFormat="1" applyFont="1" applyFill="1" applyBorder="1" applyAlignment="1" applyProtection="1">
      <alignment horizontal="center" vertical="center" wrapText="1"/>
    </xf>
    <xf numFmtId="0" fontId="1" fillId="0" borderId="1" xfId="5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2" fillId="2" borderId="1" xfId="50" applyNumberFormat="1" applyFont="1" applyFill="1" applyBorder="1" applyAlignment="1" applyProtection="1">
      <alignment horizontal="center" vertical="center" wrapText="1"/>
    </xf>
    <xf numFmtId="0" fontId="1" fillId="2" borderId="2" xfId="50" applyNumberFormat="1" applyFont="1" applyFill="1" applyBorder="1" applyAlignment="1" applyProtection="1">
      <alignment horizontal="center" vertical="center" wrapText="1"/>
    </xf>
    <xf numFmtId="0" fontId="1" fillId="2" borderId="3" xfId="50" applyNumberFormat="1" applyFont="1" applyFill="1" applyBorder="1" applyAlignment="1" applyProtection="1">
      <alignment horizontal="center" vertical="center" wrapText="1"/>
    </xf>
    <xf numFmtId="0" fontId="1" fillId="2" borderId="4" xfId="5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178" fontId="1" fillId="2" borderId="1" xfId="0" applyNumberFormat="1" applyFont="1" applyFill="1" applyBorder="1" applyAlignment="1">
      <alignment horizontal="center" vertical="center" wrapText="1"/>
    </xf>
    <xf numFmtId="179" fontId="1" fillId="2" borderId="1"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3" fillId="0" borderId="0" xfId="50" applyNumberFormat="1" applyFont="1" applyFill="1" applyBorder="1" applyAlignment="1" applyProtection="1">
      <alignment horizontal="center" vertical="center" wrapText="1"/>
    </xf>
    <xf numFmtId="177" fontId="3" fillId="0" borderId="0" xfId="50" applyNumberFormat="1" applyFont="1" applyFill="1" applyBorder="1" applyAlignment="1" applyProtection="1">
      <alignment horizontal="center" vertical="center" wrapText="1"/>
    </xf>
    <xf numFmtId="177" fontId="1" fillId="0" borderId="0" xfId="50" applyNumberFormat="1" applyFont="1" applyFill="1" applyBorder="1" applyAlignment="1" applyProtection="1">
      <alignment horizontal="center" vertical="center" wrapText="1"/>
    </xf>
    <xf numFmtId="177" fontId="1" fillId="0" borderId="1" xfId="50" applyNumberFormat="1" applyFont="1" applyFill="1" applyBorder="1" applyAlignment="1" applyProtection="1">
      <alignment horizontal="center" vertical="center" wrapText="1"/>
    </xf>
    <xf numFmtId="177" fontId="2" fillId="2" borderId="1" xfId="50" applyNumberFormat="1" applyFont="1" applyFill="1" applyBorder="1" applyAlignment="1" applyProtection="1">
      <alignment horizontal="center" vertical="center" wrapText="1"/>
    </xf>
    <xf numFmtId="176" fontId="1" fillId="2" borderId="1" xfId="0" applyNumberFormat="1" applyFont="1" applyFill="1" applyBorder="1" applyAlignment="1">
      <alignment horizontal="center" vertical="center" wrapText="1"/>
    </xf>
    <xf numFmtId="177" fontId="1" fillId="2" borderId="1" xfId="50" applyNumberFormat="1" applyFont="1" applyFill="1" applyBorder="1" applyAlignment="1" applyProtection="1">
      <alignment horizontal="center" vertical="center" wrapText="1"/>
    </xf>
    <xf numFmtId="177" fontId="1" fillId="2"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pplyProtection="1">
      <alignment horizontal="center" vertical="center" wrapText="1"/>
    </xf>
    <xf numFmtId="179" fontId="1" fillId="0" borderId="1" xfId="0" applyNumberFormat="1" applyFont="1" applyFill="1" applyBorder="1" applyAlignment="1">
      <alignment horizontal="center" vertical="center" wrapText="1"/>
    </xf>
    <xf numFmtId="178" fontId="1" fillId="0" borderId="5" xfId="49" applyNumberFormat="1" applyFont="1" applyFill="1" applyBorder="1" applyAlignment="1">
      <alignment horizontal="center" vertical="center" wrapText="1"/>
    </xf>
    <xf numFmtId="178" fontId="1" fillId="2" borderId="1" xfId="0" applyNumberFormat="1" applyFont="1" applyFill="1" applyBorder="1" applyAlignment="1" applyProtection="1">
      <alignment horizontal="center" vertical="center" wrapText="1"/>
    </xf>
    <xf numFmtId="178" fontId="1" fillId="0" borderId="0" xfId="5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179" fontId="1" fillId="2" borderId="1" xfId="0" applyNumberFormat="1" applyFont="1" applyFill="1" applyBorder="1" applyAlignment="1">
      <alignment vertical="center" wrapText="1"/>
    </xf>
    <xf numFmtId="178" fontId="1" fillId="0" borderId="5" xfId="0"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51" xfId="50"/>
    <cellStyle name="常规 2 2 2" xfId="51"/>
    <cellStyle name="常规 10 2 3 2 2" xfId="52"/>
    <cellStyle name="常规_贫困县涉农资金整合工作示范县统计表12月21日" xfId="53"/>
    <cellStyle name="常规 3" xfId="54"/>
    <cellStyle name="常规 5" xfId="55"/>
    <cellStyle name="常规_Sheet1"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9"/>
  <sheetViews>
    <sheetView tabSelected="1" zoomScale="70" zoomScaleNormal="70" topLeftCell="A2" workbookViewId="0">
      <pane xSplit="4" ySplit="5" topLeftCell="E18" activePane="bottomRight" state="frozen"/>
      <selection/>
      <selection pane="topRight"/>
      <selection pane="bottomLeft"/>
      <selection pane="bottomRight" activeCell="Z8" sqref="Z8"/>
    </sheetView>
  </sheetViews>
  <sheetFormatPr defaultColWidth="9" defaultRowHeight="45" customHeight="1"/>
  <cols>
    <col min="1" max="1" width="8.525" style="3" customWidth="1"/>
    <col min="2" max="2" width="12.3" style="3" customWidth="1"/>
    <col min="3" max="3" width="15.225" style="3" customWidth="1"/>
    <col min="4" max="4" width="16.625" style="3" customWidth="1"/>
    <col min="5" max="5" width="100.941666666667" style="3" customWidth="1"/>
    <col min="6" max="6" width="8.40833333333333" style="3" customWidth="1"/>
    <col min="7" max="7" width="17.75" style="3" customWidth="1"/>
    <col min="8" max="8" width="14.3" style="3" customWidth="1"/>
    <col min="9" max="9" width="13.5166666666667" style="4" customWidth="1"/>
    <col min="10" max="10" width="20.8833333333333" style="4" customWidth="1"/>
    <col min="11" max="11" width="19.3666666666667" style="3" customWidth="1"/>
    <col min="12" max="12" width="14.6416666666667" style="5" customWidth="1"/>
    <col min="13" max="14" width="15.175" style="5" customWidth="1"/>
    <col min="15" max="16" width="13.1916666666667" style="5" customWidth="1"/>
    <col min="17" max="17" width="13.275" style="5" customWidth="1"/>
    <col min="18" max="18" width="14.6416666666667" style="5" customWidth="1"/>
    <col min="19" max="20" width="8.56666666666667" style="5" customWidth="1"/>
    <col min="21" max="21" width="10.9416666666667" style="5" customWidth="1"/>
    <col min="22" max="22" width="11.4333333333333" style="5" customWidth="1"/>
    <col min="23" max="24" width="12.3333333333333" style="6" customWidth="1"/>
    <col min="25" max="25" width="12.0833333333333" style="6" customWidth="1"/>
    <col min="26" max="26" width="11.4333333333333" style="6" customWidth="1"/>
    <col min="27" max="27" width="9.71666666666667" style="3" customWidth="1"/>
    <col min="28" max="28" width="17.675" style="1" customWidth="1"/>
    <col min="29" max="29" width="9" style="1"/>
    <col min="30" max="30" width="16.2416666666667" style="1" customWidth="1"/>
    <col min="31" max="31" width="9.25" style="1"/>
    <col min="32" max="16384" width="9" style="1"/>
  </cols>
  <sheetData>
    <row r="1" s="1" customFormat="1" customHeight="1" spans="1:27">
      <c r="A1" s="7" t="s">
        <v>0</v>
      </c>
      <c r="B1" s="7"/>
      <c r="C1" s="7"/>
      <c r="D1" s="3"/>
      <c r="E1" s="3"/>
      <c r="F1" s="3"/>
      <c r="G1" s="3"/>
      <c r="H1" s="3"/>
      <c r="I1" s="4"/>
      <c r="J1" s="4"/>
      <c r="K1" s="3"/>
      <c r="L1" s="5"/>
      <c r="M1" s="5"/>
      <c r="N1" s="5"/>
      <c r="O1" s="5"/>
      <c r="P1" s="5"/>
      <c r="Q1" s="5"/>
      <c r="R1" s="5"/>
      <c r="S1" s="5"/>
      <c r="T1" s="5"/>
      <c r="U1" s="5"/>
      <c r="V1" s="5"/>
      <c r="W1" s="6"/>
      <c r="X1" s="6"/>
      <c r="Y1" s="6"/>
      <c r="Z1" s="6"/>
      <c r="AA1" s="3"/>
    </row>
    <row r="2" s="1" customFormat="1" customHeight="1" spans="1:27">
      <c r="A2" s="8" t="s">
        <v>1</v>
      </c>
      <c r="B2" s="8"/>
      <c r="C2" s="8"/>
      <c r="D2" s="8"/>
      <c r="E2" s="8"/>
      <c r="F2" s="8"/>
      <c r="G2" s="8"/>
      <c r="H2" s="8"/>
      <c r="I2" s="29"/>
      <c r="J2" s="29"/>
      <c r="K2" s="29"/>
      <c r="L2" s="30"/>
      <c r="M2" s="30"/>
      <c r="N2" s="30"/>
      <c r="O2" s="30"/>
      <c r="P2" s="30"/>
      <c r="Q2" s="30"/>
      <c r="R2" s="30"/>
      <c r="S2" s="30"/>
      <c r="T2" s="30"/>
      <c r="U2" s="30"/>
      <c r="V2" s="30"/>
      <c r="W2" s="8"/>
      <c r="X2" s="8"/>
      <c r="Y2" s="8"/>
      <c r="Z2" s="8"/>
      <c r="AA2" s="3"/>
    </row>
    <row r="3" s="1" customFormat="1" customHeight="1" spans="1:27">
      <c r="A3" s="9" t="s">
        <v>2</v>
      </c>
      <c r="B3" s="9"/>
      <c r="C3" s="9"/>
      <c r="D3" s="9"/>
      <c r="E3" s="10"/>
      <c r="F3" s="10"/>
      <c r="G3" s="10"/>
      <c r="H3" s="10"/>
      <c r="I3" s="10"/>
      <c r="J3" s="10"/>
      <c r="K3" s="10"/>
      <c r="L3" s="31"/>
      <c r="M3" s="31"/>
      <c r="N3" s="31"/>
      <c r="O3" s="31"/>
      <c r="P3" s="31"/>
      <c r="Q3" s="31"/>
      <c r="R3" s="31"/>
      <c r="S3" s="31"/>
      <c r="T3" s="31"/>
      <c r="U3" s="31"/>
      <c r="V3" s="31"/>
      <c r="W3" s="10"/>
      <c r="X3" s="10"/>
      <c r="Y3" s="10"/>
      <c r="Z3" s="10" t="s">
        <v>3</v>
      </c>
      <c r="AA3" s="46"/>
    </row>
    <row r="4" s="1" customFormat="1" customHeight="1" spans="1:29">
      <c r="A4" s="11" t="s">
        <v>4</v>
      </c>
      <c r="B4" s="11" t="s">
        <v>5</v>
      </c>
      <c r="C4" s="12" t="s">
        <v>6</v>
      </c>
      <c r="D4" s="11" t="s">
        <v>7</v>
      </c>
      <c r="E4" s="11" t="s">
        <v>8</v>
      </c>
      <c r="F4" s="11" t="s">
        <v>9</v>
      </c>
      <c r="G4" s="11" t="s">
        <v>10</v>
      </c>
      <c r="H4" s="11" t="s">
        <v>11</v>
      </c>
      <c r="I4" s="11" t="s">
        <v>12</v>
      </c>
      <c r="J4" s="11" t="s">
        <v>13</v>
      </c>
      <c r="K4" s="11" t="s">
        <v>14</v>
      </c>
      <c r="L4" s="32"/>
      <c r="M4" s="32" t="s">
        <v>15</v>
      </c>
      <c r="N4" s="32"/>
      <c r="O4" s="32"/>
      <c r="P4" s="32"/>
      <c r="Q4" s="32"/>
      <c r="R4" s="32"/>
      <c r="S4" s="32"/>
      <c r="T4" s="32"/>
      <c r="U4" s="32"/>
      <c r="V4" s="32" t="s">
        <v>16</v>
      </c>
      <c r="W4" s="11" t="s">
        <v>17</v>
      </c>
      <c r="X4" s="11" t="s">
        <v>18</v>
      </c>
      <c r="Y4" s="11" t="s">
        <v>19</v>
      </c>
      <c r="Z4" s="11"/>
      <c r="AA4" s="11" t="s">
        <v>20</v>
      </c>
      <c r="AB4" s="47" t="s">
        <v>21</v>
      </c>
      <c r="AC4" s="47"/>
    </row>
    <row r="5" s="1" customFormat="1" customHeight="1" spans="1:29">
      <c r="A5" s="11"/>
      <c r="B5" s="11"/>
      <c r="C5" s="12"/>
      <c r="D5" s="11"/>
      <c r="E5" s="11"/>
      <c r="F5" s="11"/>
      <c r="G5" s="11"/>
      <c r="H5" s="11"/>
      <c r="I5" s="11"/>
      <c r="J5" s="11"/>
      <c r="K5" s="11" t="s">
        <v>22</v>
      </c>
      <c r="L5" s="32" t="s">
        <v>23</v>
      </c>
      <c r="M5" s="32" t="s">
        <v>24</v>
      </c>
      <c r="N5" s="32" t="s">
        <v>25</v>
      </c>
      <c r="O5" s="32" t="s">
        <v>26</v>
      </c>
      <c r="P5" s="32" t="s">
        <v>27</v>
      </c>
      <c r="Q5" s="32" t="s">
        <v>28</v>
      </c>
      <c r="R5" s="32" t="s">
        <v>29</v>
      </c>
      <c r="S5" s="32" t="s">
        <v>30</v>
      </c>
      <c r="T5" s="32" t="s">
        <v>31</v>
      </c>
      <c r="U5" s="32" t="s">
        <v>32</v>
      </c>
      <c r="V5" s="32"/>
      <c r="W5" s="11"/>
      <c r="X5" s="11"/>
      <c r="Y5" s="11" t="s">
        <v>33</v>
      </c>
      <c r="Z5" s="11" t="s">
        <v>34</v>
      </c>
      <c r="AA5" s="11"/>
      <c r="AB5" s="47"/>
      <c r="AC5" s="47"/>
    </row>
    <row r="6" s="1" customFormat="1" customHeight="1" spans="1:29">
      <c r="A6" s="11" t="s">
        <v>35</v>
      </c>
      <c r="B6" s="11">
        <v>1</v>
      </c>
      <c r="C6" s="11">
        <v>2</v>
      </c>
      <c r="D6" s="11">
        <v>3</v>
      </c>
      <c r="E6" s="11">
        <v>4</v>
      </c>
      <c r="F6" s="11">
        <v>5</v>
      </c>
      <c r="G6" s="11">
        <v>6</v>
      </c>
      <c r="H6" s="11">
        <v>7</v>
      </c>
      <c r="I6" s="11">
        <v>8</v>
      </c>
      <c r="J6" s="11">
        <v>9</v>
      </c>
      <c r="K6" s="11">
        <v>10</v>
      </c>
      <c r="L6" s="32">
        <v>11</v>
      </c>
      <c r="M6" s="32">
        <v>12</v>
      </c>
      <c r="N6" s="32">
        <v>13</v>
      </c>
      <c r="O6" s="32">
        <v>14</v>
      </c>
      <c r="P6" s="32">
        <v>15</v>
      </c>
      <c r="Q6" s="32">
        <v>16</v>
      </c>
      <c r="R6" s="32">
        <v>17</v>
      </c>
      <c r="S6" s="32">
        <v>18</v>
      </c>
      <c r="T6" s="32">
        <v>19</v>
      </c>
      <c r="U6" s="32">
        <v>20</v>
      </c>
      <c r="V6" s="32">
        <v>21</v>
      </c>
      <c r="W6" s="11">
        <v>22</v>
      </c>
      <c r="X6" s="11">
        <v>23</v>
      </c>
      <c r="Y6" s="11">
        <v>24</v>
      </c>
      <c r="Z6" s="11">
        <v>25</v>
      </c>
      <c r="AA6" s="11">
        <v>27</v>
      </c>
      <c r="AB6" s="47"/>
      <c r="AC6" s="47"/>
    </row>
    <row r="7" s="2" customFormat="1" customHeight="1" spans="1:29">
      <c r="A7" s="13" t="s">
        <v>36</v>
      </c>
      <c r="B7" s="13"/>
      <c r="C7" s="13"/>
      <c r="D7" s="13"/>
      <c r="E7" s="13">
        <f>SUM(E8+E16+E23+E27)</f>
        <v>16</v>
      </c>
      <c r="F7" s="13"/>
      <c r="G7" s="13"/>
      <c r="H7" s="13"/>
      <c r="I7" s="13"/>
      <c r="J7" s="13"/>
      <c r="K7" s="13"/>
      <c r="L7" s="33">
        <f>N7+O7+P7+Q7</f>
        <v>19418.05</v>
      </c>
      <c r="M7" s="33">
        <f>SUM(M8+M16+M23+M27)</f>
        <v>19418.05</v>
      </c>
      <c r="N7" s="33">
        <f>SUM(N8+N16+N23+N27)</f>
        <v>13614</v>
      </c>
      <c r="O7" s="33">
        <f>SUM(O8+O16+O23+O27)</f>
        <v>4189</v>
      </c>
      <c r="P7" s="33">
        <f>SUM(P8+P16+P23+P27)</f>
        <v>875.05</v>
      </c>
      <c r="Q7" s="33">
        <f>SUM(Q8+Q16+Q23+Q27)</f>
        <v>740</v>
      </c>
      <c r="R7" s="33"/>
      <c r="S7" s="33"/>
      <c r="T7" s="33"/>
      <c r="U7" s="33"/>
      <c r="V7" s="13"/>
      <c r="W7" s="13"/>
      <c r="X7" s="13"/>
      <c r="Y7" s="13"/>
      <c r="Z7" s="13"/>
      <c r="AA7" s="13"/>
      <c r="AB7" s="48"/>
      <c r="AC7" s="48"/>
    </row>
    <row r="8" customHeight="1" spans="1:29">
      <c r="A8" s="14" t="s">
        <v>37</v>
      </c>
      <c r="B8" s="15"/>
      <c r="C8" s="15"/>
      <c r="D8" s="16"/>
      <c r="E8" s="17">
        <v>7</v>
      </c>
      <c r="F8" s="17"/>
      <c r="G8" s="17"/>
      <c r="H8" s="17"/>
      <c r="I8" s="34"/>
      <c r="J8" s="34"/>
      <c r="K8" s="34"/>
      <c r="L8" s="35">
        <f>N8+O8+P8+Q8</f>
        <v>5168.85</v>
      </c>
      <c r="M8" s="35">
        <f>N8+O8+P8+Q8+R8+S8+T8+U8</f>
        <v>5168.85</v>
      </c>
      <c r="N8" s="36">
        <f t="shared" ref="L8:P8" si="0">SUM(N9:N15)</f>
        <v>2671.4</v>
      </c>
      <c r="O8" s="36">
        <f t="shared" si="0"/>
        <v>2428</v>
      </c>
      <c r="P8" s="36">
        <f t="shared" si="0"/>
        <v>0</v>
      </c>
      <c r="Q8" s="36">
        <v>69.45</v>
      </c>
      <c r="R8" s="36"/>
      <c r="S8" s="36"/>
      <c r="T8" s="36"/>
      <c r="U8" s="36"/>
      <c r="V8" s="17"/>
      <c r="W8" s="17">
        <f t="shared" ref="W8:Z8" si="1">SUM(W9:W14)</f>
        <v>20717</v>
      </c>
      <c r="X8" s="17">
        <f t="shared" si="1"/>
        <v>114500</v>
      </c>
      <c r="Y8" s="17">
        <f t="shared" si="1"/>
        <v>8132</v>
      </c>
      <c r="Z8" s="17">
        <f t="shared" si="1"/>
        <v>43079</v>
      </c>
      <c r="AA8" s="17"/>
      <c r="AB8" s="49"/>
      <c r="AC8" s="49"/>
    </row>
    <row r="9" customHeight="1" spans="1:29">
      <c r="A9" s="17">
        <v>1</v>
      </c>
      <c r="B9" s="17" t="s">
        <v>38</v>
      </c>
      <c r="C9" s="17" t="s">
        <v>39</v>
      </c>
      <c r="D9" s="17" t="s">
        <v>40</v>
      </c>
      <c r="E9" s="18" t="s">
        <v>41</v>
      </c>
      <c r="F9" s="17" t="s">
        <v>42</v>
      </c>
      <c r="G9" s="17" t="s">
        <v>43</v>
      </c>
      <c r="H9" s="19" t="s">
        <v>44</v>
      </c>
      <c r="I9" s="37" t="s">
        <v>45</v>
      </c>
      <c r="J9" s="37" t="s">
        <v>46</v>
      </c>
      <c r="K9" s="34" t="s">
        <v>47</v>
      </c>
      <c r="L9" s="38">
        <v>1733.4</v>
      </c>
      <c r="M9" s="38">
        <v>1733.4</v>
      </c>
      <c r="N9" s="38">
        <v>1321.4</v>
      </c>
      <c r="O9" s="36">
        <v>412</v>
      </c>
      <c r="P9" s="36"/>
      <c r="Q9" s="39"/>
      <c r="R9" s="39"/>
      <c r="S9" s="39"/>
      <c r="T9" s="39"/>
      <c r="U9" s="39"/>
      <c r="V9" s="19">
        <v>168</v>
      </c>
      <c r="W9" s="23">
        <v>314</v>
      </c>
      <c r="X9" s="23">
        <v>1412</v>
      </c>
      <c r="Y9" s="23">
        <v>125</v>
      </c>
      <c r="Z9" s="23">
        <v>695</v>
      </c>
      <c r="AA9" s="17"/>
      <c r="AB9" s="47"/>
      <c r="AC9" s="47"/>
    </row>
    <row r="10" customHeight="1" spans="1:29">
      <c r="A10" s="17">
        <v>2</v>
      </c>
      <c r="B10" s="20" t="s">
        <v>38</v>
      </c>
      <c r="C10" s="20" t="s">
        <v>48</v>
      </c>
      <c r="D10" s="20" t="s">
        <v>49</v>
      </c>
      <c r="E10" s="21" t="s">
        <v>50</v>
      </c>
      <c r="F10" s="17" t="s">
        <v>51</v>
      </c>
      <c r="G10" s="17" t="s">
        <v>52</v>
      </c>
      <c r="H10" s="19" t="s">
        <v>53</v>
      </c>
      <c r="I10" s="34" t="s">
        <v>45</v>
      </c>
      <c r="J10" s="34" t="s">
        <v>46</v>
      </c>
      <c r="K10" s="34" t="s">
        <v>54</v>
      </c>
      <c r="L10" s="36">
        <v>749.45</v>
      </c>
      <c r="M10" s="38">
        <v>749.45</v>
      </c>
      <c r="N10" s="38">
        <v>680</v>
      </c>
      <c r="O10" s="36"/>
      <c r="P10" s="36"/>
      <c r="Q10" s="36">
        <v>69.45</v>
      </c>
      <c r="R10" s="36"/>
      <c r="S10" s="36"/>
      <c r="T10" s="36"/>
      <c r="U10" s="36"/>
      <c r="V10" s="17">
        <v>68</v>
      </c>
      <c r="W10" s="23">
        <v>35</v>
      </c>
      <c r="X10" s="23">
        <v>139</v>
      </c>
      <c r="Y10" s="23">
        <v>5</v>
      </c>
      <c r="Z10" s="23">
        <v>18</v>
      </c>
      <c r="AA10" s="50"/>
      <c r="AB10" s="47"/>
      <c r="AC10" s="47"/>
    </row>
    <row r="11" customHeight="1" spans="1:29">
      <c r="A11" s="17">
        <v>3</v>
      </c>
      <c r="B11" s="19" t="s">
        <v>38</v>
      </c>
      <c r="C11" s="19" t="s">
        <v>55</v>
      </c>
      <c r="D11" s="19" t="s">
        <v>56</v>
      </c>
      <c r="E11" s="22" t="s">
        <v>57</v>
      </c>
      <c r="F11" s="17" t="s">
        <v>58</v>
      </c>
      <c r="G11" s="19" t="s">
        <v>59</v>
      </c>
      <c r="H11" s="19" t="s">
        <v>60</v>
      </c>
      <c r="I11" s="37" t="s">
        <v>45</v>
      </c>
      <c r="J11" s="37" t="s">
        <v>46</v>
      </c>
      <c r="K11" s="34" t="s">
        <v>61</v>
      </c>
      <c r="L11" s="39">
        <v>400</v>
      </c>
      <c r="M11" s="40">
        <v>400</v>
      </c>
      <c r="N11" s="40">
        <v>400</v>
      </c>
      <c r="O11" s="39"/>
      <c r="P11" s="39"/>
      <c r="Q11" s="39"/>
      <c r="R11" s="39"/>
      <c r="S11" s="39"/>
      <c r="T11" s="39"/>
      <c r="U11" s="39"/>
      <c r="V11" s="19">
        <v>40</v>
      </c>
      <c r="W11" s="41">
        <v>260</v>
      </c>
      <c r="X11" s="41">
        <v>1081</v>
      </c>
      <c r="Y11" s="41">
        <v>30</v>
      </c>
      <c r="Z11" s="41">
        <v>119</v>
      </c>
      <c r="AA11" s="19"/>
      <c r="AB11" s="47"/>
      <c r="AC11" s="47"/>
    </row>
    <row r="12" customHeight="1" spans="1:29">
      <c r="A12" s="17">
        <v>4</v>
      </c>
      <c r="B12" s="19" t="s">
        <v>38</v>
      </c>
      <c r="C12" s="19" t="s">
        <v>62</v>
      </c>
      <c r="D12" s="19" t="s">
        <v>63</v>
      </c>
      <c r="E12" s="19" t="s">
        <v>64</v>
      </c>
      <c r="F12" s="19" t="s">
        <v>42</v>
      </c>
      <c r="G12" s="19" t="s">
        <v>52</v>
      </c>
      <c r="H12" s="19" t="s">
        <v>53</v>
      </c>
      <c r="I12" s="37" t="s">
        <v>45</v>
      </c>
      <c r="J12" s="37" t="s">
        <v>46</v>
      </c>
      <c r="K12" s="37" t="s">
        <v>65</v>
      </c>
      <c r="L12" s="39">
        <v>200</v>
      </c>
      <c r="M12" s="39">
        <v>200</v>
      </c>
      <c r="N12" s="39">
        <v>200</v>
      </c>
      <c r="O12" s="39"/>
      <c r="P12" s="39"/>
      <c r="Q12" s="39"/>
      <c r="R12" s="39"/>
      <c r="S12" s="39"/>
      <c r="T12" s="39"/>
      <c r="U12" s="39"/>
      <c r="V12" s="12">
        <v>20</v>
      </c>
      <c r="W12" s="12">
        <v>96</v>
      </c>
      <c r="X12" s="12">
        <v>532</v>
      </c>
      <c r="Y12" s="12">
        <v>42</v>
      </c>
      <c r="Z12" s="12">
        <v>179</v>
      </c>
      <c r="AA12" s="19"/>
      <c r="AB12" s="47"/>
      <c r="AC12" s="47"/>
    </row>
    <row r="13" customHeight="1" spans="1:29">
      <c r="A13" s="17">
        <v>5</v>
      </c>
      <c r="B13" s="19" t="s">
        <v>38</v>
      </c>
      <c r="C13" s="19" t="s">
        <v>66</v>
      </c>
      <c r="D13" s="19" t="s">
        <v>67</v>
      </c>
      <c r="E13" s="19" t="s">
        <v>68</v>
      </c>
      <c r="F13" s="19" t="s">
        <v>69</v>
      </c>
      <c r="G13" s="19" t="s">
        <v>52</v>
      </c>
      <c r="H13" s="19" t="s">
        <v>53</v>
      </c>
      <c r="I13" s="37" t="s">
        <v>70</v>
      </c>
      <c r="J13" s="37" t="s">
        <v>46</v>
      </c>
      <c r="K13" s="37" t="s">
        <v>71</v>
      </c>
      <c r="L13" s="39">
        <v>1198</v>
      </c>
      <c r="M13" s="39">
        <v>1198</v>
      </c>
      <c r="N13" s="39"/>
      <c r="O13" s="39">
        <v>1198</v>
      </c>
      <c r="P13" s="39"/>
      <c r="Q13" s="39"/>
      <c r="R13" s="39"/>
      <c r="S13" s="39"/>
      <c r="T13" s="39"/>
      <c r="U13" s="39"/>
      <c r="V13" s="12">
        <v>119.8</v>
      </c>
      <c r="W13" s="12">
        <v>10006</v>
      </c>
      <c r="X13" s="12">
        <v>55668</v>
      </c>
      <c r="Y13" s="12">
        <v>3965</v>
      </c>
      <c r="Z13" s="12">
        <v>21064</v>
      </c>
      <c r="AA13" s="19"/>
      <c r="AB13" s="47"/>
      <c r="AC13" s="47"/>
    </row>
    <row r="14" customHeight="1" spans="1:29">
      <c r="A14" s="17">
        <v>6</v>
      </c>
      <c r="B14" s="19" t="s">
        <v>38</v>
      </c>
      <c r="C14" s="19" t="s">
        <v>72</v>
      </c>
      <c r="D14" s="19" t="s">
        <v>67</v>
      </c>
      <c r="E14" s="19" t="s">
        <v>73</v>
      </c>
      <c r="F14" s="19" t="s">
        <v>69</v>
      </c>
      <c r="G14" s="19" t="s">
        <v>52</v>
      </c>
      <c r="H14" s="19" t="s">
        <v>53</v>
      </c>
      <c r="I14" s="37" t="s">
        <v>70</v>
      </c>
      <c r="J14" s="37" t="s">
        <v>46</v>
      </c>
      <c r="K14" s="37" t="s">
        <v>74</v>
      </c>
      <c r="L14" s="39">
        <v>818</v>
      </c>
      <c r="M14" s="39">
        <v>818</v>
      </c>
      <c r="N14" s="39"/>
      <c r="O14" s="39">
        <v>818</v>
      </c>
      <c r="P14" s="39"/>
      <c r="Q14" s="39"/>
      <c r="R14" s="39"/>
      <c r="S14" s="39"/>
      <c r="T14" s="39"/>
      <c r="U14" s="39"/>
      <c r="V14" s="12">
        <v>81.8</v>
      </c>
      <c r="W14" s="12">
        <v>10006</v>
      </c>
      <c r="X14" s="12">
        <v>55668</v>
      </c>
      <c r="Y14" s="12">
        <v>3965</v>
      </c>
      <c r="Z14" s="12">
        <v>21004</v>
      </c>
      <c r="AA14" s="19"/>
      <c r="AB14" s="47"/>
      <c r="AC14" s="47"/>
    </row>
    <row r="15" customHeight="1" spans="1:29">
      <c r="A15" s="17">
        <v>7</v>
      </c>
      <c r="B15" s="19" t="s">
        <v>38</v>
      </c>
      <c r="C15" s="19" t="s">
        <v>75</v>
      </c>
      <c r="D15" s="19" t="s">
        <v>76</v>
      </c>
      <c r="E15" s="19" t="s">
        <v>77</v>
      </c>
      <c r="F15" s="19" t="s">
        <v>69</v>
      </c>
      <c r="G15" s="19" t="s">
        <v>78</v>
      </c>
      <c r="H15" s="19" t="s">
        <v>79</v>
      </c>
      <c r="I15" s="37" t="s">
        <v>45</v>
      </c>
      <c r="J15" s="37" t="s">
        <v>46</v>
      </c>
      <c r="K15" s="37" t="s">
        <v>80</v>
      </c>
      <c r="L15" s="39">
        <v>70</v>
      </c>
      <c r="M15" s="39">
        <v>70</v>
      </c>
      <c r="N15" s="39">
        <v>70</v>
      </c>
      <c r="O15" s="39"/>
      <c r="P15" s="39"/>
      <c r="Q15" s="39"/>
      <c r="R15" s="39"/>
      <c r="S15" s="39"/>
      <c r="T15" s="39"/>
      <c r="U15" s="39"/>
      <c r="V15" s="12">
        <v>7</v>
      </c>
      <c r="W15" s="12">
        <v>304</v>
      </c>
      <c r="X15" s="12">
        <v>1647</v>
      </c>
      <c r="Y15" s="12">
        <v>82</v>
      </c>
      <c r="Z15" s="12">
        <v>396</v>
      </c>
      <c r="AA15" s="19"/>
      <c r="AB15" s="47"/>
      <c r="AC15" s="47"/>
    </row>
    <row r="16" customHeight="1" spans="1:29">
      <c r="A16" s="23" t="s">
        <v>81</v>
      </c>
      <c r="B16" s="24"/>
      <c r="C16" s="24"/>
      <c r="D16" s="24"/>
      <c r="E16" s="17">
        <f>SUM(E17+E20)</f>
        <v>4</v>
      </c>
      <c r="F16" s="17"/>
      <c r="G16" s="17"/>
      <c r="H16" s="17"/>
      <c r="I16" s="17"/>
      <c r="J16" s="17"/>
      <c r="K16" s="17"/>
      <c r="L16" s="35">
        <f>N16+O16+P16+Q16</f>
        <v>1589.68</v>
      </c>
      <c r="M16" s="35">
        <f>N16+O16+P16+Q16+R16+S16+T16+U16</f>
        <v>1589.68</v>
      </c>
      <c r="N16" s="36">
        <f t="shared" ref="E16:U16" si="2">SUM(N17+N20)</f>
        <v>1589.68</v>
      </c>
      <c r="O16" s="36">
        <f t="shared" si="2"/>
        <v>0</v>
      </c>
      <c r="P16" s="36">
        <f t="shared" si="2"/>
        <v>0</v>
      </c>
      <c r="Q16" s="36">
        <f t="shared" si="2"/>
        <v>0</v>
      </c>
      <c r="R16" s="36">
        <f t="shared" si="2"/>
        <v>0</v>
      </c>
      <c r="S16" s="36">
        <f t="shared" si="2"/>
        <v>0</v>
      </c>
      <c r="T16" s="36">
        <f t="shared" si="2"/>
        <v>0</v>
      </c>
      <c r="U16" s="36">
        <f t="shared" si="2"/>
        <v>0</v>
      </c>
      <c r="V16" s="17"/>
      <c r="W16" s="17"/>
      <c r="X16" s="17"/>
      <c r="Y16" s="17"/>
      <c r="Z16" s="17"/>
      <c r="AA16" s="17"/>
      <c r="AB16" s="49"/>
      <c r="AC16" s="49"/>
    </row>
    <row r="17" customHeight="1" spans="1:29">
      <c r="A17" s="19" t="s">
        <v>82</v>
      </c>
      <c r="B17" s="19"/>
      <c r="C17" s="19"/>
      <c r="D17" s="19"/>
      <c r="E17" s="19">
        <v>2</v>
      </c>
      <c r="F17" s="19"/>
      <c r="G17" s="19"/>
      <c r="H17" s="19"/>
      <c r="I17" s="37"/>
      <c r="J17" s="37"/>
      <c r="K17" s="37"/>
      <c r="L17" s="39">
        <f t="shared" ref="L17:O17" si="3">SUM(L18:L19)</f>
        <v>629</v>
      </c>
      <c r="M17" s="39">
        <f t="shared" si="3"/>
        <v>629</v>
      </c>
      <c r="N17" s="39">
        <f t="shared" si="3"/>
        <v>629</v>
      </c>
      <c r="O17" s="39">
        <f t="shared" si="3"/>
        <v>0</v>
      </c>
      <c r="P17" s="39"/>
      <c r="Q17" s="39"/>
      <c r="R17" s="39">
        <f t="shared" ref="R17:Z17" si="4">SUM(R18:R19)</f>
        <v>0</v>
      </c>
      <c r="S17" s="39">
        <f t="shared" si="4"/>
        <v>0</v>
      </c>
      <c r="T17" s="39">
        <f t="shared" si="4"/>
        <v>0</v>
      </c>
      <c r="U17" s="39">
        <f t="shared" si="4"/>
        <v>0</v>
      </c>
      <c r="V17" s="19">
        <f t="shared" si="4"/>
        <v>21</v>
      </c>
      <c r="W17" s="19">
        <f t="shared" si="4"/>
        <v>292</v>
      </c>
      <c r="X17" s="19">
        <f t="shared" si="4"/>
        <v>1489</v>
      </c>
      <c r="Y17" s="19">
        <f t="shared" si="4"/>
        <v>219</v>
      </c>
      <c r="Z17" s="19">
        <f t="shared" si="4"/>
        <v>1109</v>
      </c>
      <c r="AA17" s="19"/>
      <c r="AB17" s="47"/>
      <c r="AC17" s="47"/>
    </row>
    <row r="18" ht="92" customHeight="1" spans="1:29">
      <c r="A18" s="19" t="s">
        <v>83</v>
      </c>
      <c r="B18" s="19" t="s">
        <v>38</v>
      </c>
      <c r="C18" s="19" t="s">
        <v>84</v>
      </c>
      <c r="D18" s="19" t="s">
        <v>85</v>
      </c>
      <c r="E18" s="19" t="s">
        <v>86</v>
      </c>
      <c r="F18" s="19" t="s">
        <v>69</v>
      </c>
      <c r="G18" s="19" t="s">
        <v>87</v>
      </c>
      <c r="H18" s="19" t="s">
        <v>88</v>
      </c>
      <c r="I18" s="37" t="s">
        <v>45</v>
      </c>
      <c r="J18" s="37" t="s">
        <v>46</v>
      </c>
      <c r="K18" s="37" t="s">
        <v>89</v>
      </c>
      <c r="L18" s="39">
        <v>369</v>
      </c>
      <c r="M18" s="39">
        <v>369</v>
      </c>
      <c r="N18" s="39">
        <v>369</v>
      </c>
      <c r="O18" s="39"/>
      <c r="P18" s="39"/>
      <c r="Q18" s="39"/>
      <c r="R18" s="39"/>
      <c r="S18" s="39"/>
      <c r="T18" s="39"/>
      <c r="U18" s="39"/>
      <c r="V18" s="12">
        <v>13</v>
      </c>
      <c r="W18" s="12">
        <v>264</v>
      </c>
      <c r="X18" s="12">
        <v>1348</v>
      </c>
      <c r="Y18" s="12">
        <v>195</v>
      </c>
      <c r="Z18" s="12">
        <v>973</v>
      </c>
      <c r="AA18" s="19"/>
      <c r="AB18" s="47"/>
      <c r="AC18" s="47"/>
    </row>
    <row r="19" ht="73" customHeight="1" spans="1:29">
      <c r="A19" s="19">
        <v>2</v>
      </c>
      <c r="B19" s="19" t="s">
        <v>38</v>
      </c>
      <c r="C19" s="19" t="s">
        <v>90</v>
      </c>
      <c r="D19" s="19" t="s">
        <v>91</v>
      </c>
      <c r="E19" s="19" t="s">
        <v>92</v>
      </c>
      <c r="F19" s="19" t="s">
        <v>69</v>
      </c>
      <c r="G19" s="19" t="s">
        <v>93</v>
      </c>
      <c r="H19" s="19" t="s">
        <v>94</v>
      </c>
      <c r="I19" s="37" t="s">
        <v>45</v>
      </c>
      <c r="J19" s="37" t="s">
        <v>46</v>
      </c>
      <c r="K19" s="37" t="s">
        <v>95</v>
      </c>
      <c r="L19" s="39">
        <v>260</v>
      </c>
      <c r="M19" s="39">
        <v>260</v>
      </c>
      <c r="N19" s="39">
        <v>260</v>
      </c>
      <c r="O19" s="39"/>
      <c r="P19" s="39"/>
      <c r="Q19" s="39"/>
      <c r="R19" s="39"/>
      <c r="S19" s="39"/>
      <c r="T19" s="39"/>
      <c r="U19" s="39"/>
      <c r="V19" s="12">
        <v>8</v>
      </c>
      <c r="W19" s="12">
        <v>28</v>
      </c>
      <c r="X19" s="12">
        <v>141</v>
      </c>
      <c r="Y19" s="12">
        <v>24</v>
      </c>
      <c r="Z19" s="12">
        <v>136</v>
      </c>
      <c r="AA19" s="19"/>
      <c r="AB19" s="47"/>
      <c r="AC19" s="47"/>
    </row>
    <row r="20" customHeight="1" spans="1:29">
      <c r="A20" s="19" t="s">
        <v>96</v>
      </c>
      <c r="B20" s="19"/>
      <c r="C20" s="19"/>
      <c r="D20" s="19"/>
      <c r="E20" s="19">
        <v>2</v>
      </c>
      <c r="F20" s="19"/>
      <c r="G20" s="19"/>
      <c r="H20" s="19"/>
      <c r="I20" s="37"/>
      <c r="J20" s="37"/>
      <c r="K20" s="37"/>
      <c r="L20" s="39">
        <f t="shared" ref="L20:Z20" si="5">SUM(L21:L22)</f>
        <v>750.69</v>
      </c>
      <c r="M20" s="39">
        <f t="shared" si="5"/>
        <v>960.68</v>
      </c>
      <c r="N20" s="39">
        <f t="shared" si="5"/>
        <v>960.68</v>
      </c>
      <c r="O20" s="39">
        <f t="shared" si="5"/>
        <v>0</v>
      </c>
      <c r="P20" s="39">
        <f t="shared" si="5"/>
        <v>0</v>
      </c>
      <c r="Q20" s="39">
        <f t="shared" si="5"/>
        <v>0</v>
      </c>
      <c r="R20" s="39">
        <f t="shared" si="5"/>
        <v>0</v>
      </c>
      <c r="S20" s="39">
        <f t="shared" si="5"/>
        <v>0</v>
      </c>
      <c r="T20" s="39">
        <f t="shared" si="5"/>
        <v>0</v>
      </c>
      <c r="U20" s="39">
        <f t="shared" si="5"/>
        <v>0</v>
      </c>
      <c r="V20" s="19">
        <f t="shared" si="5"/>
        <v>115.9</v>
      </c>
      <c r="W20" s="19">
        <f t="shared" si="5"/>
        <v>321</v>
      </c>
      <c r="X20" s="19">
        <f t="shared" si="5"/>
        <v>1624</v>
      </c>
      <c r="Y20" s="19">
        <f t="shared" si="5"/>
        <v>74</v>
      </c>
      <c r="Z20" s="19">
        <f t="shared" si="5"/>
        <v>291</v>
      </c>
      <c r="AA20" s="19"/>
      <c r="AB20" s="47"/>
      <c r="AC20" s="47"/>
    </row>
    <row r="21" customHeight="1" spans="1:29">
      <c r="A21" s="19">
        <v>1</v>
      </c>
      <c r="B21" s="19" t="s">
        <v>38</v>
      </c>
      <c r="C21" s="19" t="s">
        <v>97</v>
      </c>
      <c r="D21" s="19" t="s">
        <v>98</v>
      </c>
      <c r="E21" s="19" t="s">
        <v>99</v>
      </c>
      <c r="F21" s="19" t="s">
        <v>69</v>
      </c>
      <c r="G21" s="19" t="s">
        <v>100</v>
      </c>
      <c r="H21" s="19" t="s">
        <v>101</v>
      </c>
      <c r="I21" s="37" t="s">
        <v>45</v>
      </c>
      <c r="J21" s="37" t="s">
        <v>46</v>
      </c>
      <c r="K21" s="34" t="s">
        <v>102</v>
      </c>
      <c r="L21" s="39">
        <v>750.69</v>
      </c>
      <c r="M21" s="39">
        <v>750.69</v>
      </c>
      <c r="N21" s="40">
        <v>750.69</v>
      </c>
      <c r="O21" s="39"/>
      <c r="P21" s="39"/>
      <c r="Q21" s="39"/>
      <c r="R21" s="39"/>
      <c r="S21" s="39"/>
      <c r="T21" s="39"/>
      <c r="U21" s="39"/>
      <c r="V21" s="12">
        <v>86.25</v>
      </c>
      <c r="W21" s="41">
        <v>117</v>
      </c>
      <c r="X21" s="42">
        <v>653</v>
      </c>
      <c r="Y21" s="42">
        <v>32</v>
      </c>
      <c r="Z21" s="42">
        <v>130</v>
      </c>
      <c r="AA21" s="19"/>
      <c r="AB21" s="47"/>
      <c r="AC21" s="47"/>
    </row>
    <row r="22" customHeight="1" spans="1:29">
      <c r="A22" s="19">
        <v>2</v>
      </c>
      <c r="B22" s="19" t="s">
        <v>38</v>
      </c>
      <c r="C22" s="19" t="s">
        <v>103</v>
      </c>
      <c r="D22" s="19" t="s">
        <v>104</v>
      </c>
      <c r="E22" s="19" t="s">
        <v>105</v>
      </c>
      <c r="F22" s="19" t="s">
        <v>42</v>
      </c>
      <c r="G22" s="19" t="s">
        <v>100</v>
      </c>
      <c r="H22" s="19" t="s">
        <v>101</v>
      </c>
      <c r="I22" s="37" t="s">
        <v>45</v>
      </c>
      <c r="J22" s="37" t="s">
        <v>46</v>
      </c>
      <c r="K22" s="34" t="s">
        <v>106</v>
      </c>
      <c r="L22" s="39" t="s">
        <v>107</v>
      </c>
      <c r="M22" s="39">
        <v>209.99</v>
      </c>
      <c r="N22" s="40">
        <v>209.99</v>
      </c>
      <c r="O22" s="39"/>
      <c r="P22" s="39"/>
      <c r="Q22" s="39"/>
      <c r="R22" s="39"/>
      <c r="S22" s="39"/>
      <c r="T22" s="39"/>
      <c r="U22" s="39"/>
      <c r="V22" s="12">
        <v>29.65</v>
      </c>
      <c r="W22" s="41">
        <v>204</v>
      </c>
      <c r="X22" s="42">
        <v>971</v>
      </c>
      <c r="Y22" s="42">
        <v>42</v>
      </c>
      <c r="Z22" s="42">
        <v>161</v>
      </c>
      <c r="AA22" s="19"/>
      <c r="AB22" s="47"/>
      <c r="AC22" s="47"/>
    </row>
    <row r="23" customHeight="1" spans="1:29">
      <c r="A23" s="14" t="s">
        <v>108</v>
      </c>
      <c r="B23" s="15"/>
      <c r="C23" s="15"/>
      <c r="D23" s="16"/>
      <c r="E23" s="17">
        <v>3</v>
      </c>
      <c r="F23" s="17"/>
      <c r="G23" s="17"/>
      <c r="H23" s="23"/>
      <c r="I23" s="17"/>
      <c r="J23" s="34"/>
      <c r="K23" s="24"/>
      <c r="L23" s="35">
        <f>N23+O23+P23+Q23</f>
        <v>11590</v>
      </c>
      <c r="M23" s="35">
        <f>N23+O23+P23+Q23+R23+S23+T23+U23</f>
        <v>11590</v>
      </c>
      <c r="N23" s="36">
        <f t="shared" ref="L23:Q23" si="6">SUM(N24:N26)</f>
        <v>9352.92</v>
      </c>
      <c r="O23" s="36">
        <f t="shared" si="6"/>
        <v>1761</v>
      </c>
      <c r="P23" s="36">
        <f t="shared" si="6"/>
        <v>39</v>
      </c>
      <c r="Q23" s="36">
        <f t="shared" si="6"/>
        <v>437.08</v>
      </c>
      <c r="R23" s="36">
        <f t="shared" ref="R23:V23" si="7">SUM(R24:R24)</f>
        <v>0</v>
      </c>
      <c r="S23" s="36">
        <f t="shared" si="7"/>
        <v>0</v>
      </c>
      <c r="T23" s="36">
        <f t="shared" si="7"/>
        <v>0</v>
      </c>
      <c r="U23" s="36">
        <f t="shared" si="7"/>
        <v>0</v>
      </c>
      <c r="V23" s="23">
        <f t="shared" si="7"/>
        <v>389</v>
      </c>
      <c r="W23" s="23">
        <f t="shared" ref="W23:Z23" si="8">SUM(W24:W26)</f>
        <v>351</v>
      </c>
      <c r="X23" s="23">
        <f t="shared" si="8"/>
        <v>1930</v>
      </c>
      <c r="Y23" s="23">
        <f t="shared" si="8"/>
        <v>193</v>
      </c>
      <c r="Z23" s="23">
        <f t="shared" si="8"/>
        <v>1108</v>
      </c>
      <c r="AA23" s="51"/>
      <c r="AB23" s="49"/>
      <c r="AC23" s="49"/>
    </row>
    <row r="24" customHeight="1" spans="1:29">
      <c r="A24" s="17">
        <v>1</v>
      </c>
      <c r="B24" s="17" t="s">
        <v>38</v>
      </c>
      <c r="C24" s="17" t="s">
        <v>109</v>
      </c>
      <c r="D24" s="17" t="s">
        <v>110</v>
      </c>
      <c r="E24" s="18" t="s">
        <v>111</v>
      </c>
      <c r="F24" s="17" t="s">
        <v>69</v>
      </c>
      <c r="G24" s="17" t="s">
        <v>52</v>
      </c>
      <c r="H24" s="17" t="s">
        <v>53</v>
      </c>
      <c r="I24" s="34" t="s">
        <v>45</v>
      </c>
      <c r="J24" s="34" t="s">
        <v>46</v>
      </c>
      <c r="K24" s="34" t="s">
        <v>112</v>
      </c>
      <c r="L24" s="36">
        <v>3890</v>
      </c>
      <c r="M24" s="36">
        <v>3890</v>
      </c>
      <c r="N24" s="38">
        <v>3152.92</v>
      </c>
      <c r="O24" s="36">
        <v>261</v>
      </c>
      <c r="P24" s="36">
        <v>39</v>
      </c>
      <c r="Q24" s="36">
        <v>437.08</v>
      </c>
      <c r="R24" s="39"/>
      <c r="S24" s="39"/>
      <c r="T24" s="39"/>
      <c r="U24" s="39"/>
      <c r="V24" s="43">
        <v>389</v>
      </c>
      <c r="W24" s="44">
        <v>122</v>
      </c>
      <c r="X24" s="44">
        <v>614</v>
      </c>
      <c r="Y24" s="44">
        <v>55</v>
      </c>
      <c r="Z24" s="52">
        <v>278</v>
      </c>
      <c r="AA24" s="19"/>
      <c r="AB24" s="47"/>
      <c r="AC24" s="47"/>
    </row>
    <row r="25" customHeight="1" spans="1:29">
      <c r="A25" s="17">
        <v>2</v>
      </c>
      <c r="B25" s="17" t="s">
        <v>38</v>
      </c>
      <c r="C25" s="17" t="s">
        <v>113</v>
      </c>
      <c r="D25" s="17" t="s">
        <v>114</v>
      </c>
      <c r="E25" s="18" t="s">
        <v>115</v>
      </c>
      <c r="F25" s="17" t="s">
        <v>69</v>
      </c>
      <c r="G25" s="17" t="s">
        <v>52</v>
      </c>
      <c r="H25" s="17" t="s">
        <v>53</v>
      </c>
      <c r="I25" s="34" t="s">
        <v>45</v>
      </c>
      <c r="J25" s="34" t="s">
        <v>46</v>
      </c>
      <c r="K25" s="34" t="s">
        <v>116</v>
      </c>
      <c r="L25" s="36">
        <v>3760</v>
      </c>
      <c r="M25" s="36">
        <v>3760</v>
      </c>
      <c r="N25" s="38">
        <v>3000</v>
      </c>
      <c r="O25" s="36">
        <v>760</v>
      </c>
      <c r="P25" s="36"/>
      <c r="Q25" s="36"/>
      <c r="R25" s="39"/>
      <c r="S25" s="39"/>
      <c r="T25" s="39"/>
      <c r="U25" s="39"/>
      <c r="V25" s="43">
        <v>376</v>
      </c>
      <c r="W25" s="44">
        <v>101</v>
      </c>
      <c r="X25" s="44">
        <v>560</v>
      </c>
      <c r="Y25" s="44">
        <v>41</v>
      </c>
      <c r="Z25" s="52">
        <v>223</v>
      </c>
      <c r="AA25" s="19"/>
      <c r="AB25" s="47"/>
      <c r="AC25" s="47"/>
    </row>
    <row r="26" customHeight="1" spans="1:29">
      <c r="A26" s="17">
        <v>3</v>
      </c>
      <c r="B26" s="17" t="s">
        <v>38</v>
      </c>
      <c r="C26" s="17" t="s">
        <v>117</v>
      </c>
      <c r="D26" s="17" t="s">
        <v>118</v>
      </c>
      <c r="E26" s="18" t="s">
        <v>119</v>
      </c>
      <c r="F26" s="17" t="s">
        <v>69</v>
      </c>
      <c r="G26" s="17" t="s">
        <v>52</v>
      </c>
      <c r="H26" s="17" t="s">
        <v>53</v>
      </c>
      <c r="I26" s="34" t="s">
        <v>45</v>
      </c>
      <c r="J26" s="34" t="s">
        <v>46</v>
      </c>
      <c r="K26" s="34" t="s">
        <v>120</v>
      </c>
      <c r="L26" s="36">
        <v>3940</v>
      </c>
      <c r="M26" s="36">
        <v>3940</v>
      </c>
      <c r="N26" s="38">
        <v>3200</v>
      </c>
      <c r="O26" s="36">
        <v>740</v>
      </c>
      <c r="P26" s="36"/>
      <c r="Q26" s="36"/>
      <c r="R26" s="39"/>
      <c r="S26" s="39"/>
      <c r="T26" s="39"/>
      <c r="U26" s="39"/>
      <c r="V26" s="43">
        <v>394</v>
      </c>
      <c r="W26" s="44">
        <v>128</v>
      </c>
      <c r="X26" s="44">
        <v>756</v>
      </c>
      <c r="Y26" s="44">
        <v>97</v>
      </c>
      <c r="Z26" s="52">
        <v>607</v>
      </c>
      <c r="AA26" s="19"/>
      <c r="AB26" s="47"/>
      <c r="AC26" s="47"/>
    </row>
    <row r="27" customHeight="1" spans="1:29">
      <c r="A27" s="25" t="s">
        <v>121</v>
      </c>
      <c r="B27" s="26"/>
      <c r="C27" s="26"/>
      <c r="D27" s="27"/>
      <c r="E27" s="17">
        <v>2</v>
      </c>
      <c r="F27" s="17"/>
      <c r="G27" s="17"/>
      <c r="H27" s="17"/>
      <c r="I27" s="17"/>
      <c r="J27" s="34"/>
      <c r="K27" s="34"/>
      <c r="L27" s="36">
        <f>N27+O27+P27+Q27</f>
        <v>1069.52</v>
      </c>
      <c r="M27" s="36">
        <f>N27+O27+P27+Q27+R27+S27+T27+U27</f>
        <v>1069.52</v>
      </c>
      <c r="N27" s="36">
        <f t="shared" ref="L27:V27" si="9">SUM(N28:N29)</f>
        <v>0</v>
      </c>
      <c r="O27" s="36">
        <f t="shared" si="9"/>
        <v>0</v>
      </c>
      <c r="P27" s="36">
        <f t="shared" si="9"/>
        <v>836.05</v>
      </c>
      <c r="Q27" s="36">
        <f t="shared" si="9"/>
        <v>233.47</v>
      </c>
      <c r="R27" s="36">
        <f t="shared" si="9"/>
        <v>0</v>
      </c>
      <c r="S27" s="36">
        <f t="shared" si="9"/>
        <v>0</v>
      </c>
      <c r="T27" s="36">
        <f t="shared" si="9"/>
        <v>0</v>
      </c>
      <c r="U27" s="36">
        <f t="shared" si="9"/>
        <v>0</v>
      </c>
      <c r="V27" s="24">
        <f t="shared" si="9"/>
        <v>113.2</v>
      </c>
      <c r="W27" s="23">
        <f t="shared" ref="W27:Z27" si="10">SUM(W28)</f>
        <v>0</v>
      </c>
      <c r="X27" s="23">
        <f t="shared" si="10"/>
        <v>0</v>
      </c>
      <c r="Y27" s="23">
        <f t="shared" si="10"/>
        <v>0</v>
      </c>
      <c r="Z27" s="23">
        <f t="shared" si="10"/>
        <v>0</v>
      </c>
      <c r="AA27" s="17"/>
      <c r="AB27" s="49"/>
      <c r="AC27" s="49"/>
    </row>
    <row r="28" customHeight="1" spans="1:29">
      <c r="A28" s="17">
        <v>1</v>
      </c>
      <c r="B28" s="17" t="s">
        <v>38</v>
      </c>
      <c r="C28" s="17" t="s">
        <v>122</v>
      </c>
      <c r="D28" s="17" t="s">
        <v>38</v>
      </c>
      <c r="E28" s="17" t="s">
        <v>123</v>
      </c>
      <c r="F28" s="17" t="s">
        <v>69</v>
      </c>
      <c r="G28" s="17" t="s">
        <v>124</v>
      </c>
      <c r="H28" s="17" t="s">
        <v>125</v>
      </c>
      <c r="I28" s="34"/>
      <c r="J28" s="34"/>
      <c r="K28" s="34" t="s">
        <v>126</v>
      </c>
      <c r="L28" s="36">
        <v>233.44</v>
      </c>
      <c r="M28" s="36">
        <v>233.44</v>
      </c>
      <c r="N28" s="38"/>
      <c r="O28" s="36"/>
      <c r="P28" s="36"/>
      <c r="Q28" s="36">
        <v>233.44</v>
      </c>
      <c r="R28" s="36"/>
      <c r="S28" s="36"/>
      <c r="T28" s="36"/>
      <c r="U28" s="36"/>
      <c r="V28" s="24">
        <v>30.2</v>
      </c>
      <c r="W28" s="23"/>
      <c r="X28" s="45"/>
      <c r="Y28" s="45"/>
      <c r="Z28" s="45"/>
      <c r="AA28" s="17"/>
      <c r="AB28" s="47"/>
      <c r="AC28" s="47"/>
    </row>
    <row r="29" customHeight="1" spans="1:29">
      <c r="A29" s="28">
        <v>2</v>
      </c>
      <c r="B29" s="17" t="s">
        <v>38</v>
      </c>
      <c r="C29" s="17" t="s">
        <v>127</v>
      </c>
      <c r="D29" s="17" t="s">
        <v>38</v>
      </c>
      <c r="E29" s="17" t="s">
        <v>128</v>
      </c>
      <c r="F29" s="17" t="s">
        <v>69</v>
      </c>
      <c r="G29" s="17" t="s">
        <v>124</v>
      </c>
      <c r="H29" s="19" t="s">
        <v>125</v>
      </c>
      <c r="I29" s="19"/>
      <c r="J29" s="37"/>
      <c r="K29" s="37" t="s">
        <v>129</v>
      </c>
      <c r="L29" s="36">
        <v>836.08</v>
      </c>
      <c r="M29" s="36">
        <v>836.08</v>
      </c>
      <c r="N29" s="36"/>
      <c r="O29" s="36"/>
      <c r="P29" s="36">
        <v>836.05</v>
      </c>
      <c r="Q29" s="36">
        <v>0.03</v>
      </c>
      <c r="R29" s="39"/>
      <c r="S29" s="39"/>
      <c r="T29" s="39"/>
      <c r="U29" s="39"/>
      <c r="V29" s="43">
        <v>83</v>
      </c>
      <c r="W29" s="41"/>
      <c r="X29" s="41"/>
      <c r="Y29" s="41"/>
      <c r="Z29" s="41"/>
      <c r="AA29" s="19"/>
      <c r="AB29" s="47"/>
      <c r="AC29" s="47"/>
    </row>
  </sheetData>
  <mergeCells count="31">
    <mergeCell ref="A1:C1"/>
    <mergeCell ref="A2:Z2"/>
    <mergeCell ref="A3:D3"/>
    <mergeCell ref="M3:N3"/>
    <mergeCell ref="Z3:AA3"/>
    <mergeCell ref="K4:L4"/>
    <mergeCell ref="M4:U4"/>
    <mergeCell ref="Y4:Z4"/>
    <mergeCell ref="A7:D7"/>
    <mergeCell ref="A8:D8"/>
    <mergeCell ref="A16:D16"/>
    <mergeCell ref="A17:D17"/>
    <mergeCell ref="A20:D20"/>
    <mergeCell ref="A23:D23"/>
    <mergeCell ref="A27:D27"/>
    <mergeCell ref="A4:A5"/>
    <mergeCell ref="B4:B5"/>
    <mergeCell ref="C4:C5"/>
    <mergeCell ref="D4:D5"/>
    <mergeCell ref="E4:E5"/>
    <mergeCell ref="F4:F5"/>
    <mergeCell ref="G4:G5"/>
    <mergeCell ref="H4:H5"/>
    <mergeCell ref="I4:I5"/>
    <mergeCell ref="J4:J5"/>
    <mergeCell ref="V4:V5"/>
    <mergeCell ref="W4:W5"/>
    <mergeCell ref="X4:X5"/>
    <mergeCell ref="AA4:AA5"/>
    <mergeCell ref="AB4:AB5"/>
    <mergeCell ref="AC4:AC5"/>
  </mergeCells>
  <pageMargins left="0.7" right="0.7" top="0.75" bottom="0.75" header="0.3" footer="0.3"/>
  <pageSetup paperSize="8" scale="4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LobsangDorjee丶</cp:lastModifiedBy>
  <dcterms:created xsi:type="dcterms:W3CDTF">2023-05-12T11:15:00Z</dcterms:created>
  <dcterms:modified xsi:type="dcterms:W3CDTF">2025-04-08T02:19:38Z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77E03EC2C780445FB72B19FA42E8B470_13</vt:lpwstr>
  </property>
</Properties>
</file>